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11640"/>
  </bookViews>
  <sheets>
    <sheet name="Лист2" sheetId="2" r:id="rId1"/>
  </sheets>
  <definedNames>
    <definedName name="_xlnm._FilterDatabase" localSheetId="0" hidden="1">Лист2!$A$3:$O$11</definedName>
  </definedNames>
  <calcPr calcId="145621"/>
</workbook>
</file>

<file path=xl/calcChain.xml><?xml version="1.0" encoding="utf-8"?>
<calcChain xmlns="http://schemas.openxmlformats.org/spreadsheetml/2006/main">
  <c r="M29" i="2" l="1"/>
  <c r="K29" i="2"/>
  <c r="I29" i="2"/>
  <c r="G29" i="2"/>
  <c r="M28" i="2"/>
  <c r="K28" i="2"/>
  <c r="I28" i="2"/>
  <c r="G28" i="2"/>
  <c r="M27" i="2"/>
  <c r="K27" i="2"/>
  <c r="I27" i="2"/>
  <c r="G27" i="2"/>
  <c r="M26" i="2"/>
  <c r="K26" i="2"/>
  <c r="I26" i="2"/>
  <c r="G26" i="2"/>
  <c r="M25" i="2"/>
  <c r="K25" i="2"/>
  <c r="I25" i="2"/>
  <c r="G25" i="2"/>
  <c r="M24" i="2"/>
  <c r="K24" i="2"/>
  <c r="I24" i="2"/>
  <c r="G24" i="2"/>
  <c r="M23" i="2"/>
  <c r="K23" i="2"/>
  <c r="I23" i="2"/>
  <c r="G23" i="2"/>
  <c r="N23" i="2" l="1"/>
  <c r="N24" i="2"/>
  <c r="N25" i="2"/>
  <c r="N26" i="2"/>
  <c r="N27" i="2"/>
  <c r="N28" i="2"/>
  <c r="N29" i="2"/>
  <c r="M22" i="2" l="1"/>
  <c r="K22" i="2"/>
  <c r="I22" i="2"/>
  <c r="G22" i="2"/>
  <c r="M21" i="2"/>
  <c r="K21" i="2"/>
  <c r="I21" i="2"/>
  <c r="G21" i="2"/>
  <c r="M20" i="2"/>
  <c r="K20" i="2"/>
  <c r="I20" i="2"/>
  <c r="G20" i="2"/>
  <c r="M19" i="2"/>
  <c r="K19" i="2"/>
  <c r="I19" i="2"/>
  <c r="G19" i="2"/>
  <c r="M18" i="2"/>
  <c r="K18" i="2"/>
  <c r="I18" i="2"/>
  <c r="G18" i="2"/>
  <c r="M17" i="2"/>
  <c r="K17" i="2"/>
  <c r="I17" i="2"/>
  <c r="G17" i="2"/>
  <c r="M16" i="2"/>
  <c r="K16" i="2"/>
  <c r="I16" i="2"/>
  <c r="G16" i="2"/>
  <c r="M15" i="2"/>
  <c r="K15" i="2"/>
  <c r="I15" i="2"/>
  <c r="G15" i="2"/>
  <c r="M14" i="2"/>
  <c r="K14" i="2"/>
  <c r="I14" i="2"/>
  <c r="G14" i="2"/>
  <c r="N14" i="2" s="1"/>
  <c r="M13" i="2"/>
  <c r="K13" i="2"/>
  <c r="I13" i="2"/>
  <c r="G13" i="2"/>
  <c r="M12" i="2"/>
  <c r="K12" i="2"/>
  <c r="I12" i="2"/>
  <c r="G12" i="2"/>
  <c r="N12" i="2" l="1"/>
  <c r="N13" i="2"/>
  <c r="N15" i="2"/>
  <c r="N16" i="2"/>
  <c r="N17" i="2"/>
  <c r="N18" i="2"/>
  <c r="N19" i="2"/>
  <c r="N20" i="2"/>
  <c r="N21" i="2"/>
  <c r="N22" i="2"/>
  <c r="G11" i="2" l="1"/>
  <c r="G10" i="2"/>
  <c r="G9" i="2"/>
  <c r="G8" i="2"/>
  <c r="G7" i="2"/>
  <c r="G6" i="2"/>
  <c r="G5" i="2"/>
  <c r="I11" i="2" l="1"/>
  <c r="I10" i="2"/>
  <c r="I9" i="2"/>
  <c r="N9" i="2" s="1"/>
  <c r="I8" i="2"/>
  <c r="I7" i="2"/>
  <c r="I6" i="2"/>
  <c r="I5" i="2"/>
  <c r="K11" i="2"/>
  <c r="K10" i="2"/>
  <c r="K9" i="2"/>
  <c r="K8" i="2"/>
  <c r="K5" i="2"/>
  <c r="K6" i="2"/>
  <c r="K7" i="2"/>
  <c r="M6" i="2"/>
  <c r="M7" i="2"/>
  <c r="M8" i="2"/>
  <c r="M9" i="2"/>
  <c r="M10" i="2"/>
  <c r="M11" i="2"/>
  <c r="M5" i="2"/>
  <c r="N11" i="2" l="1"/>
  <c r="N10" i="2"/>
  <c r="N8" i="2"/>
  <c r="N7" i="2"/>
  <c r="N6" i="2"/>
  <c r="N5" i="2"/>
</calcChain>
</file>

<file path=xl/sharedStrings.xml><?xml version="1.0" encoding="utf-8"?>
<sst xmlns="http://schemas.openxmlformats.org/spreadsheetml/2006/main" count="134" uniqueCount="56">
  <si>
    <t>№ п/п</t>
  </si>
  <si>
    <t>Итоговая 
сумма баллов</t>
  </si>
  <si>
    <t>рейтинг</t>
  </si>
  <si>
    <t>Предмет</t>
  </si>
  <si>
    <t>класс</t>
  </si>
  <si>
    <t>ФИО учителя, подготовившего уч-ка</t>
  </si>
  <si>
    <t>оценка 
жюри</t>
  </si>
  <si>
    <t>баллы</t>
  </si>
  <si>
    <t>время 
секунды</t>
  </si>
  <si>
    <t>время, 
секунды</t>
  </si>
  <si>
    <t>оценка
 судей</t>
  </si>
  <si>
    <t>физическая  культура</t>
  </si>
  <si>
    <t>победитель</t>
  </si>
  <si>
    <t>призер</t>
  </si>
  <si>
    <t>теория 40 б</t>
  </si>
  <si>
    <t>прикладная 20б.</t>
  </si>
  <si>
    <t>легкая 20 б.
атлетика</t>
  </si>
  <si>
    <t>гимнастика 20 б.</t>
  </si>
  <si>
    <t>Гоголева Екатерина Ивановна</t>
  </si>
  <si>
    <t>6В</t>
  </si>
  <si>
    <t>5Б</t>
  </si>
  <si>
    <t>Код</t>
  </si>
  <si>
    <t>Протокол школьного этапа олимпиады по физической культуре  (девочки/мальчики)  2020-2021 учебный год.</t>
  </si>
  <si>
    <t>7б</t>
  </si>
  <si>
    <t>8а</t>
  </si>
  <si>
    <t>7а</t>
  </si>
  <si>
    <t>7в</t>
  </si>
  <si>
    <t>9а</t>
  </si>
  <si>
    <t>9в</t>
  </si>
  <si>
    <t>10б</t>
  </si>
  <si>
    <t>11а</t>
  </si>
  <si>
    <t>ФК 1</t>
  </si>
  <si>
    <t>ФК2</t>
  </si>
  <si>
    <t>ФК 3</t>
  </si>
  <si>
    <t>ФК 4</t>
  </si>
  <si>
    <t>ФК 5</t>
  </si>
  <si>
    <t>ФК 6</t>
  </si>
  <si>
    <t>ФК 7</t>
  </si>
  <si>
    <t>ФК 8</t>
  </si>
  <si>
    <t>ФК 9</t>
  </si>
  <si>
    <t>ФК 10</t>
  </si>
  <si>
    <t>ФК 11</t>
  </si>
  <si>
    <t>ФК 12</t>
  </si>
  <si>
    <t>ФК 13</t>
  </si>
  <si>
    <t>ФК 14</t>
  </si>
  <si>
    <t>ФК 15</t>
  </si>
  <si>
    <t>ФК 16</t>
  </si>
  <si>
    <t>ФК 17</t>
  </si>
  <si>
    <t>ФК 18</t>
  </si>
  <si>
    <t>ФК 19</t>
  </si>
  <si>
    <t>ФК 20</t>
  </si>
  <si>
    <t>ФК 21</t>
  </si>
  <si>
    <t>ФК 22</t>
  </si>
  <si>
    <t>ФК 23</t>
  </si>
  <si>
    <t>ФК 24</t>
  </si>
  <si>
    <t>ФК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</si>
</sst>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Arial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"/>
      <family val="2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0" borderId="7" applyNumberFormat="0" applyAlignment="0" applyProtection="0"/>
    <xf numFmtId="0" fontId="10" fillId="40" borderId="7" applyNumberFormat="0" applyAlignment="0" applyProtection="0"/>
    <xf numFmtId="0" fontId="10" fillId="4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3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8" fillId="44" borderId="8" applyNumberFormat="0" applyFont="0" applyAlignment="0" applyProtection="0"/>
    <xf numFmtId="0" fontId="28" fillId="44" borderId="8" applyNumberFormat="0" applyFont="0" applyAlignment="0" applyProtection="0"/>
    <xf numFmtId="0" fontId="28" fillId="4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1" fillId="0" borderId="0" xfId="211"/>
    <xf numFmtId="0" fontId="22" fillId="0" borderId="0" xfId="211" applyFont="1" applyAlignment="1"/>
    <xf numFmtId="49" fontId="25" fillId="0" borderId="10" xfId="212" applyNumberFormat="1" applyFont="1" applyBorder="1" applyAlignment="1">
      <alignment horizontal="center" vertical="center" wrapText="1"/>
    </xf>
    <xf numFmtId="0" fontId="26" fillId="0" borderId="10" xfId="211" applyFont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</xf>
    <xf numFmtId="0" fontId="13" fillId="0" borderId="10" xfId="212" applyFont="1" applyBorder="1" applyAlignment="1">
      <alignment horizontal="center" vertical="center" wrapText="1"/>
    </xf>
    <xf numFmtId="0" fontId="21" fillId="0" borderId="10" xfId="212" applyFont="1" applyFill="1" applyBorder="1" applyAlignment="1">
      <alignment horizontal="center" vertical="center" wrapText="1"/>
    </xf>
    <xf numFmtId="49" fontId="21" fillId="0" borderId="10" xfId="211" applyNumberFormat="1" applyFont="1" applyBorder="1" applyAlignment="1">
      <alignment horizontal="center" vertical="center" wrapText="1"/>
    </xf>
    <xf numFmtId="0" fontId="1" fillId="0" borderId="10" xfId="211" applyFill="1" applyBorder="1" applyAlignment="1">
      <alignment horizontal="center"/>
    </xf>
    <xf numFmtId="0" fontId="21" fillId="0" borderId="10" xfId="211" applyNumberFormat="1" applyFont="1" applyBorder="1" applyAlignment="1">
      <alignment horizontal="center" vertical="center" wrapText="1"/>
    </xf>
    <xf numFmtId="0" fontId="13" fillId="0" borderId="10" xfId="212" applyBorder="1" applyAlignment="1">
      <alignment horizontal="center" vertical="center" wrapText="1"/>
    </xf>
    <xf numFmtId="0" fontId="21" fillId="46" borderId="10" xfId="211" applyFont="1" applyFill="1" applyBorder="1" applyAlignment="1">
      <alignment horizontal="center" vertical="center" wrapText="1"/>
    </xf>
    <xf numFmtId="14" fontId="21" fillId="0" borderId="10" xfId="211" applyNumberFormat="1" applyFont="1" applyFill="1" applyBorder="1" applyAlignment="1">
      <alignment horizontal="center" vertical="center" wrapText="1"/>
    </xf>
    <xf numFmtId="164" fontId="21" fillId="0" borderId="10" xfId="211" applyNumberFormat="1" applyFont="1" applyBorder="1" applyAlignment="1">
      <alignment horizontal="center" vertical="center" wrapText="1"/>
    </xf>
    <xf numFmtId="14" fontId="21" fillId="46" borderId="10" xfId="211" applyNumberFormat="1" applyFont="1" applyFill="1" applyBorder="1" applyAlignment="1">
      <alignment horizontal="center" vertical="center" wrapText="1"/>
    </xf>
    <xf numFmtId="0" fontId="1" fillId="47" borderId="11" xfId="211" applyFill="1" applyBorder="1" applyAlignment="1">
      <alignment horizontal="center"/>
    </xf>
    <xf numFmtId="0" fontId="1" fillId="0" borderId="11" xfId="211" applyFill="1" applyBorder="1" applyAlignment="1">
      <alignment horizontal="center"/>
    </xf>
    <xf numFmtId="0" fontId="1" fillId="0" borderId="11" xfId="211" applyBorder="1" applyAlignment="1">
      <alignment horizontal="center"/>
    </xf>
    <xf numFmtId="2" fontId="1" fillId="47" borderId="11" xfId="211" applyNumberFormat="1" applyFill="1" applyBorder="1" applyAlignment="1">
      <alignment horizontal="center"/>
    </xf>
    <xf numFmtId="2" fontId="1" fillId="0" borderId="11" xfId="211" applyNumberFormat="1" applyFill="1" applyBorder="1" applyAlignment="1">
      <alignment horizontal="center"/>
    </xf>
    <xf numFmtId="0" fontId="1" fillId="0" borderId="10" xfId="224" applyFill="1" applyBorder="1" applyAlignment="1">
      <alignment horizontal="center"/>
    </xf>
    <xf numFmtId="0" fontId="1" fillId="0" borderId="11" xfId="224" applyFill="1" applyBorder="1" applyAlignment="1">
      <alignment horizontal="center"/>
    </xf>
    <xf numFmtId="2" fontId="1" fillId="0" borderId="11" xfId="211" applyNumberFormat="1" applyBorder="1"/>
    <xf numFmtId="0" fontId="23" fillId="0" borderId="0" xfId="228" applyFont="1" applyBorder="1" applyAlignment="1">
      <alignment horizontal="left" vertical="top"/>
    </xf>
    <xf numFmtId="0" fontId="24" fillId="0" borderId="0" xfId="228" applyFont="1" applyBorder="1" applyAlignment="1">
      <alignment horizontal="left" wrapText="1"/>
    </xf>
    <xf numFmtId="0" fontId="1" fillId="0" borderId="10" xfId="225" applyFill="1" applyBorder="1" applyAlignment="1">
      <alignment horizontal="center"/>
    </xf>
    <xf numFmtId="0" fontId="27" fillId="0" borderId="0" xfId="228" applyFont="1" applyBorder="1" applyAlignment="1">
      <alignment horizontal="left" vertical="top"/>
    </xf>
    <xf numFmtId="0" fontId="1" fillId="0" borderId="11" xfId="211" applyNumberFormat="1" applyBorder="1"/>
    <xf numFmtId="0" fontId="1" fillId="47" borderId="11" xfId="211" applyNumberFormat="1" applyFill="1" applyBorder="1" applyAlignment="1">
      <alignment horizontal="center"/>
    </xf>
    <xf numFmtId="165" fontId="1" fillId="0" borderId="10" xfId="224" applyNumberFormat="1" applyFill="1" applyBorder="1" applyAlignment="1">
      <alignment horizontal="center"/>
    </xf>
    <xf numFmtId="2" fontId="1" fillId="0" borderId="11" xfId="224" applyNumberFormat="1" applyFill="1" applyBorder="1" applyAlignment="1">
      <alignment horizontal="center"/>
    </xf>
    <xf numFmtId="0" fontId="1" fillId="0" borderId="11" xfId="225" applyFill="1" applyBorder="1" applyAlignment="1">
      <alignment horizontal="center"/>
    </xf>
    <xf numFmtId="2" fontId="1" fillId="0" borderId="11" xfId="225" applyNumberFormat="1" applyFill="1" applyBorder="1" applyAlignment="1">
      <alignment horizontal="center"/>
    </xf>
    <xf numFmtId="0" fontId="13" fillId="0" borderId="10" xfId="212" applyFont="1" applyBorder="1" applyAlignment="1">
      <alignment horizontal="center" vertical="center" wrapText="1"/>
    </xf>
    <xf numFmtId="0" fontId="0" fillId="0" borderId="10" xfId="0" applyBorder="1"/>
    <xf numFmtId="0" fontId="13" fillId="0" borderId="10" xfId="212" applyFont="1" applyBorder="1" applyAlignment="1">
      <alignment horizontal="center" vertical="center" wrapText="1"/>
    </xf>
    <xf numFmtId="49" fontId="25" fillId="0" borderId="10" xfId="212" applyNumberFormat="1" applyFont="1" applyFill="1" applyBorder="1" applyAlignment="1">
      <alignment horizontal="center" vertical="center" wrapText="1"/>
    </xf>
    <xf numFmtId="49" fontId="25" fillId="0" borderId="10" xfId="212" applyNumberFormat="1" applyFont="1" applyBorder="1" applyAlignment="1">
      <alignment horizontal="center" vertical="center" wrapText="1"/>
    </xf>
    <xf numFmtId="0" fontId="26" fillId="0" borderId="10" xfId="211" applyFont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</xf>
    <xf numFmtId="14" fontId="30" fillId="0" borderId="10" xfId="211" applyNumberFormat="1" applyFont="1" applyFill="1" applyBorder="1" applyAlignment="1">
      <alignment horizontal="center" vertical="center" wrapText="1"/>
    </xf>
    <xf numFmtId="14" fontId="21" fillId="0" borderId="10" xfId="211" applyNumberFormat="1" applyFont="1" applyBorder="1" applyAlignment="1">
      <alignment horizontal="center" vertical="center" wrapText="1"/>
    </xf>
    <xf numFmtId="0" fontId="21" fillId="0" borderId="10" xfId="211" applyFont="1" applyFill="1" applyBorder="1" applyAlignment="1">
      <alignment horizontal="center" vertical="center" wrapText="1"/>
    </xf>
  </cellXfs>
  <cellStyles count="265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1 7" xfId="6"/>
    <cellStyle name="20% - Акцент2 2" xfId="7"/>
    <cellStyle name="20% - Акцент2 3" xfId="8"/>
    <cellStyle name="20% - Акцент2 4" xfId="9"/>
    <cellStyle name="20% - Акцент2 5" xfId="10"/>
    <cellStyle name="20% - Акцент2 6" xfId="11"/>
    <cellStyle name="20% - Акцент2 7" xfId="12"/>
    <cellStyle name="20% - Акцент3 2" xfId="13"/>
    <cellStyle name="20% - Акцент3 3" xfId="14"/>
    <cellStyle name="20% - Акцент3 4" xfId="15"/>
    <cellStyle name="20% - Акцент3 5" xfId="16"/>
    <cellStyle name="20% - Акцент3 6" xfId="17"/>
    <cellStyle name="20% - Акцент3 7" xfId="18"/>
    <cellStyle name="20% - Акцент4 2" xfId="19"/>
    <cellStyle name="20% - Акцент4 3" xfId="20"/>
    <cellStyle name="20% - Акцент4 4" xfId="21"/>
    <cellStyle name="20% - Акцент4 5" xfId="22"/>
    <cellStyle name="20% - Акцент4 6" xfId="23"/>
    <cellStyle name="20% - Акцент4 7" xfId="24"/>
    <cellStyle name="20% - Акцент5 2" xfId="25"/>
    <cellStyle name="20% - Акцент5 3" xfId="26"/>
    <cellStyle name="20% - Акцент5 4" xfId="27"/>
    <cellStyle name="20% - Акцент5 5" xfId="28"/>
    <cellStyle name="20% - Акцент5 6" xfId="29"/>
    <cellStyle name="20% - Акцент5 7" xfId="30"/>
    <cellStyle name="20% - Акцент6 2" xfId="31"/>
    <cellStyle name="20% - Акцент6 3" xfId="32"/>
    <cellStyle name="20% - Акцент6 4" xfId="33"/>
    <cellStyle name="20% - Акцент6 5" xfId="34"/>
    <cellStyle name="20% - Акцент6 6" xfId="35"/>
    <cellStyle name="20% - Акцент6 7" xfId="36"/>
    <cellStyle name="40% - Акцент1 2" xfId="37"/>
    <cellStyle name="40% - Акцент1 3" xfId="38"/>
    <cellStyle name="40% - Акцент1 4" xfId="39"/>
    <cellStyle name="40% - Акцент1 5" xfId="40"/>
    <cellStyle name="40% - Акцент1 6" xfId="41"/>
    <cellStyle name="40% - Акцент1 7" xfId="42"/>
    <cellStyle name="40% - Акцент2 2" xfId="43"/>
    <cellStyle name="40% - Акцент2 3" xfId="44"/>
    <cellStyle name="40% - Акцент2 4" xfId="45"/>
    <cellStyle name="40% - Акцент2 5" xfId="46"/>
    <cellStyle name="40% - Акцент2 6" xfId="47"/>
    <cellStyle name="40% - Акцент2 7" xfId="48"/>
    <cellStyle name="40% - Акцент3 2" xfId="49"/>
    <cellStyle name="40% - Акцент3 3" xfId="50"/>
    <cellStyle name="40% - Акцент3 4" xfId="51"/>
    <cellStyle name="40% - Акцент3 5" xfId="52"/>
    <cellStyle name="40% - Акцент3 6" xfId="53"/>
    <cellStyle name="40% - Акцент3 7" xfId="54"/>
    <cellStyle name="40% - Акцент4 2" xfId="55"/>
    <cellStyle name="40% - Акцент4 3" xfId="56"/>
    <cellStyle name="40% - Акцент4 4" xfId="57"/>
    <cellStyle name="40% - Акцент4 5" xfId="58"/>
    <cellStyle name="40% - Акцент4 6" xfId="59"/>
    <cellStyle name="40% - Акцент4 7" xfId="60"/>
    <cellStyle name="40% - Акцент5 2" xfId="61"/>
    <cellStyle name="40% - Акцент5 3" xfId="62"/>
    <cellStyle name="40% - Акцент5 4" xfId="63"/>
    <cellStyle name="40% - Акцент5 5" xfId="64"/>
    <cellStyle name="40% - Акцент5 6" xfId="65"/>
    <cellStyle name="40% - Акцент5 7" xfId="66"/>
    <cellStyle name="40% - Акцент6 2" xfId="67"/>
    <cellStyle name="40% - Акцент6 3" xfId="68"/>
    <cellStyle name="40% - Акцент6 4" xfId="69"/>
    <cellStyle name="40% - Акцент6 5" xfId="70"/>
    <cellStyle name="40% - Акцент6 6" xfId="71"/>
    <cellStyle name="40% - Акцент6 7" xfId="72"/>
    <cellStyle name="60% - Акцент1 2" xfId="73"/>
    <cellStyle name="60% - Акцент1 3" xfId="74"/>
    <cellStyle name="60% - Акцент1 4" xfId="75"/>
    <cellStyle name="60% - Акцент1 5" xfId="76"/>
    <cellStyle name="60% - Акцент1 6" xfId="77"/>
    <cellStyle name="60% - Акцент1 7" xfId="78"/>
    <cellStyle name="60% - Акцент2 2" xfId="79"/>
    <cellStyle name="60% - Акцент2 3" xfId="80"/>
    <cellStyle name="60% - Акцент2 4" xfId="81"/>
    <cellStyle name="60% - Акцент2 5" xfId="82"/>
    <cellStyle name="60% - Акцент2 6" xfId="83"/>
    <cellStyle name="60% - Акцент2 7" xfId="84"/>
    <cellStyle name="60% - Акцент3 2" xfId="85"/>
    <cellStyle name="60% - Акцент3 3" xfId="86"/>
    <cellStyle name="60% - Акцент3 4" xfId="87"/>
    <cellStyle name="60% - Акцент3 5" xfId="88"/>
    <cellStyle name="60% - Акцент3 6" xfId="89"/>
    <cellStyle name="60% - Акцент3 7" xfId="90"/>
    <cellStyle name="60% - Акцент4 2" xfId="91"/>
    <cellStyle name="60% - Акцент4 3" xfId="92"/>
    <cellStyle name="60% - Акцент4 4" xfId="93"/>
    <cellStyle name="60% - Акцент4 5" xfId="94"/>
    <cellStyle name="60% - Акцент4 6" xfId="95"/>
    <cellStyle name="60% - Акцент4 7" xfId="96"/>
    <cellStyle name="60% - Акцент5 2" xfId="97"/>
    <cellStyle name="60% - Акцент5 3" xfId="98"/>
    <cellStyle name="60% - Акцент5 4" xfId="99"/>
    <cellStyle name="60% - Акцент5 5" xfId="100"/>
    <cellStyle name="60% - Акцент5 6" xfId="101"/>
    <cellStyle name="60% - Акцент5 7" xfId="102"/>
    <cellStyle name="60% - Акцент6 2" xfId="103"/>
    <cellStyle name="60% - Акцент6 3" xfId="104"/>
    <cellStyle name="60% - Акцент6 4" xfId="105"/>
    <cellStyle name="60% - Акцент6 5" xfId="106"/>
    <cellStyle name="60% - Акцент6 6" xfId="107"/>
    <cellStyle name="60% - Акцент6 7" xfId="108"/>
    <cellStyle name="Акцент1 2" xfId="109"/>
    <cellStyle name="Акцент1 3" xfId="110"/>
    <cellStyle name="Акцент1 4" xfId="111"/>
    <cellStyle name="Акцент1 5" xfId="112"/>
    <cellStyle name="Акцент1 6" xfId="113"/>
    <cellStyle name="Акцент1 7" xfId="114"/>
    <cellStyle name="Акцент2 2" xfId="115"/>
    <cellStyle name="Акцент2 3" xfId="116"/>
    <cellStyle name="Акцент2 4" xfId="117"/>
    <cellStyle name="Акцент2 5" xfId="118"/>
    <cellStyle name="Акцент2 6" xfId="119"/>
    <cellStyle name="Акцент2 7" xfId="120"/>
    <cellStyle name="Акцент3 2" xfId="121"/>
    <cellStyle name="Акцент3 3" xfId="122"/>
    <cellStyle name="Акцент3 4" xfId="123"/>
    <cellStyle name="Акцент3 5" xfId="124"/>
    <cellStyle name="Акцент3 6" xfId="125"/>
    <cellStyle name="Акцент3 7" xfId="126"/>
    <cellStyle name="Акцент4 2" xfId="127"/>
    <cellStyle name="Акцент4 3" xfId="128"/>
    <cellStyle name="Акцент4 4" xfId="129"/>
    <cellStyle name="Акцент4 5" xfId="130"/>
    <cellStyle name="Акцент4 6" xfId="131"/>
    <cellStyle name="Акцент4 7" xfId="132"/>
    <cellStyle name="Акцент5 2" xfId="133"/>
    <cellStyle name="Акцент5 3" xfId="134"/>
    <cellStyle name="Акцент5 4" xfId="135"/>
    <cellStyle name="Акцент5 5" xfId="136"/>
    <cellStyle name="Акцент5 6" xfId="137"/>
    <cellStyle name="Акцент5 7" xfId="138"/>
    <cellStyle name="Акцент6 2" xfId="139"/>
    <cellStyle name="Акцент6 3" xfId="140"/>
    <cellStyle name="Акцент6 4" xfId="141"/>
    <cellStyle name="Акцент6 5" xfId="142"/>
    <cellStyle name="Акцент6 6" xfId="143"/>
    <cellStyle name="Акцент6 7" xfId="144"/>
    <cellStyle name="Ввод  2" xfId="145"/>
    <cellStyle name="Ввод  3" xfId="146"/>
    <cellStyle name="Ввод  4" xfId="147"/>
    <cellStyle name="Ввод  5" xfId="148"/>
    <cellStyle name="Ввод  6" xfId="149"/>
    <cellStyle name="Ввод  7" xfId="150"/>
    <cellStyle name="Вывод 2" xfId="151"/>
    <cellStyle name="Вывод 3" xfId="152"/>
    <cellStyle name="Вывод 4" xfId="153"/>
    <cellStyle name="Вывод 5" xfId="154"/>
    <cellStyle name="Вывод 6" xfId="155"/>
    <cellStyle name="Вывод 7" xfId="156"/>
    <cellStyle name="Вычисление 2" xfId="157"/>
    <cellStyle name="Вычисление 3" xfId="158"/>
    <cellStyle name="Вычисление 4" xfId="159"/>
    <cellStyle name="Вычисление 5" xfId="160"/>
    <cellStyle name="Вычисление 6" xfId="161"/>
    <cellStyle name="Вычисление 7" xfId="162"/>
    <cellStyle name="Заголовок 1 2" xfId="163"/>
    <cellStyle name="Заголовок 1 3" xfId="164"/>
    <cellStyle name="Заголовок 1 4" xfId="165"/>
    <cellStyle name="Заголовок 1 5" xfId="166"/>
    <cellStyle name="Заголовок 1 6" xfId="167"/>
    <cellStyle name="Заголовок 1 7" xfId="168"/>
    <cellStyle name="Заголовок 2 2" xfId="169"/>
    <cellStyle name="Заголовок 2 3" xfId="170"/>
    <cellStyle name="Заголовок 2 4" xfId="171"/>
    <cellStyle name="Заголовок 2 5" xfId="172"/>
    <cellStyle name="Заголовок 2 6" xfId="173"/>
    <cellStyle name="Заголовок 2 7" xfId="174"/>
    <cellStyle name="Заголовок 3 2" xfId="175"/>
    <cellStyle name="Заголовок 3 3" xfId="176"/>
    <cellStyle name="Заголовок 3 4" xfId="177"/>
    <cellStyle name="Заголовок 3 5" xfId="178"/>
    <cellStyle name="Заголовок 3 6" xfId="179"/>
    <cellStyle name="Заголовок 3 7" xfId="180"/>
    <cellStyle name="Заголовок 4 2" xfId="181"/>
    <cellStyle name="Заголовок 4 3" xfId="182"/>
    <cellStyle name="Заголовок 4 4" xfId="183"/>
    <cellStyle name="Заголовок 4 5" xfId="184"/>
    <cellStyle name="Заголовок 4 6" xfId="185"/>
    <cellStyle name="Заголовок 4 7" xfId="186"/>
    <cellStyle name="Итог 2" xfId="187"/>
    <cellStyle name="Итог 3" xfId="188"/>
    <cellStyle name="Итог 4" xfId="189"/>
    <cellStyle name="Итог 5" xfId="190"/>
    <cellStyle name="Итог 6" xfId="191"/>
    <cellStyle name="Итог 7" xfId="192"/>
    <cellStyle name="Контрольная ячейка 2" xfId="193"/>
    <cellStyle name="Контрольная ячейка 3" xfId="194"/>
    <cellStyle name="Контрольная ячейка 4" xfId="195"/>
    <cellStyle name="Контрольная ячейка 5" xfId="196"/>
    <cellStyle name="Контрольная ячейка 6" xfId="197"/>
    <cellStyle name="Контрольная ячейка 7" xfId="198"/>
    <cellStyle name="Название 2" xfId="199"/>
    <cellStyle name="Название 3" xfId="200"/>
    <cellStyle name="Название 4" xfId="201"/>
    <cellStyle name="Название 5" xfId="202"/>
    <cellStyle name="Название 6" xfId="203"/>
    <cellStyle name="Название 7" xfId="204"/>
    <cellStyle name="Нейтральный 2" xfId="205"/>
    <cellStyle name="Нейтральный 3" xfId="206"/>
    <cellStyle name="Нейтральный 4" xfId="207"/>
    <cellStyle name="Нейтральный 5" xfId="208"/>
    <cellStyle name="Нейтральный 6" xfId="209"/>
    <cellStyle name="Нейтральный 7" xfId="210"/>
    <cellStyle name="Обычный" xfId="0" builtinId="0"/>
    <cellStyle name="Обычный 2" xfId="211"/>
    <cellStyle name="Обычный 2 2" xfId="212"/>
    <cellStyle name="Обычный 2 3" xfId="213"/>
    <cellStyle name="Обычный 2 4" xfId="214"/>
    <cellStyle name="Обычный 2 5" xfId="215"/>
    <cellStyle name="Обычный 2 6" xfId="216"/>
    <cellStyle name="Обычный 2 7" xfId="217"/>
    <cellStyle name="Обычный 3" xfId="218"/>
    <cellStyle name="Обычный 3 2" xfId="219"/>
    <cellStyle name="Обычный 3 3" xfId="220"/>
    <cellStyle name="Обычный 3 4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Прил 3 Призеры района 2012-2013" xfId="228"/>
    <cellStyle name="Плохой 2" xfId="229"/>
    <cellStyle name="Плохой 3" xfId="230"/>
    <cellStyle name="Плохой 4" xfId="231"/>
    <cellStyle name="Плохой 5" xfId="232"/>
    <cellStyle name="Плохой 6" xfId="233"/>
    <cellStyle name="Плохой 7" xfId="234"/>
    <cellStyle name="Пояснение 2" xfId="235"/>
    <cellStyle name="Пояснение 3" xfId="236"/>
    <cellStyle name="Пояснение 4" xfId="237"/>
    <cellStyle name="Пояснение 5" xfId="238"/>
    <cellStyle name="Пояснение 6" xfId="239"/>
    <cellStyle name="Пояснение 7" xfId="240"/>
    <cellStyle name="Примечание 2" xfId="241"/>
    <cellStyle name="Примечание 3" xfId="242"/>
    <cellStyle name="Примечание 4" xfId="243"/>
    <cellStyle name="Примечание 5" xfId="244"/>
    <cellStyle name="Примечание 6" xfId="245"/>
    <cellStyle name="Примечание 7" xfId="246"/>
    <cellStyle name="Связанная ячейка 2" xfId="247"/>
    <cellStyle name="Связанная ячейка 3" xfId="248"/>
    <cellStyle name="Связанная ячейка 4" xfId="249"/>
    <cellStyle name="Связанная ячейка 5" xfId="250"/>
    <cellStyle name="Связанная ячейка 6" xfId="251"/>
    <cellStyle name="Связанная ячейка 7" xfId="252"/>
    <cellStyle name="Текст предупреждения 2" xfId="253"/>
    <cellStyle name="Текст предупреждения 3" xfId="254"/>
    <cellStyle name="Текст предупреждения 4" xfId="255"/>
    <cellStyle name="Текст предупреждения 5" xfId="256"/>
    <cellStyle name="Текст предупреждения 6" xfId="257"/>
    <cellStyle name="Текст предупреждения 7" xfId="258"/>
    <cellStyle name="Хороший 2" xfId="259"/>
    <cellStyle name="Хороший 3" xfId="260"/>
    <cellStyle name="Хороший 4" xfId="261"/>
    <cellStyle name="Хороший 5" xfId="262"/>
    <cellStyle name="Хороший 6" xfId="263"/>
    <cellStyle name="Хороший 7" xfId="2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80" zoomScaleNormal="80" workbookViewId="0">
      <selection activeCell="S24" sqref="S24"/>
    </sheetView>
  </sheetViews>
  <sheetFormatPr defaultRowHeight="15"/>
  <cols>
    <col min="2" max="2" width="8.140625" customWidth="1"/>
    <col min="3" max="3" width="14.7109375" customWidth="1"/>
    <col min="4" max="4" width="8" customWidth="1"/>
    <col min="5" max="5" width="16.28515625" customWidth="1"/>
    <col min="15" max="15" width="16.7109375" customWidth="1"/>
  </cols>
  <sheetData>
    <row r="1" spans="1:17" ht="15.75">
      <c r="A1" s="2" t="s">
        <v>22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4"/>
      <c r="B2" s="25"/>
      <c r="C2" s="25"/>
      <c r="D2" s="25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37" t="s">
        <v>0</v>
      </c>
      <c r="B3" s="38" t="s">
        <v>21</v>
      </c>
      <c r="C3" s="3"/>
      <c r="D3" s="3"/>
      <c r="E3" s="3"/>
      <c r="F3" s="39" t="s">
        <v>14</v>
      </c>
      <c r="G3" s="39"/>
      <c r="H3" s="40" t="s">
        <v>15</v>
      </c>
      <c r="I3" s="40"/>
      <c r="J3" s="40" t="s">
        <v>16</v>
      </c>
      <c r="K3" s="40"/>
      <c r="L3" s="40" t="s">
        <v>17</v>
      </c>
      <c r="M3" s="40"/>
      <c r="N3" s="40" t="s">
        <v>1</v>
      </c>
      <c r="O3" s="36" t="s">
        <v>2</v>
      </c>
      <c r="P3" s="1"/>
      <c r="Q3" s="1"/>
    </row>
    <row r="4" spans="1:17" ht="63.75" customHeight="1">
      <c r="A4" s="37"/>
      <c r="B4" s="38"/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5" t="s">
        <v>8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7</v>
      </c>
      <c r="N4" s="40"/>
      <c r="O4" s="36"/>
      <c r="P4" s="1"/>
      <c r="Q4" s="1"/>
    </row>
    <row r="5" spans="1:17" ht="38.25">
      <c r="A5" s="7">
        <v>1</v>
      </c>
      <c r="B5" s="35" t="s">
        <v>31</v>
      </c>
      <c r="C5" s="10" t="s">
        <v>11</v>
      </c>
      <c r="D5" s="14" t="s">
        <v>19</v>
      </c>
      <c r="E5" s="12" t="s">
        <v>18</v>
      </c>
      <c r="F5" s="21">
        <v>19</v>
      </c>
      <c r="G5" s="30">
        <f t="shared" ref="G5:G11" si="0">F5/20*40</f>
        <v>38</v>
      </c>
      <c r="H5" s="31">
        <v>38</v>
      </c>
      <c r="I5" s="29">
        <f>ROUND(20*37.44/H5,1)</f>
        <v>19.7</v>
      </c>
      <c r="J5" s="31">
        <v>1.22</v>
      </c>
      <c r="K5" s="21">
        <f>ROUND(20*1.18/J5,1)</f>
        <v>19.3</v>
      </c>
      <c r="L5" s="22">
        <v>9.4</v>
      </c>
      <c r="M5" s="22">
        <f>L5/10*20</f>
        <v>18.8</v>
      </c>
      <c r="N5" s="30">
        <f t="shared" ref="N5:N29" si="1">G5+I5+K5+M5</f>
        <v>95.8</v>
      </c>
      <c r="O5" s="6" t="s">
        <v>12</v>
      </c>
      <c r="P5" s="1"/>
      <c r="Q5" s="1"/>
    </row>
    <row r="6" spans="1:17" ht="38.25">
      <c r="A6" s="7">
        <v>2</v>
      </c>
      <c r="B6" s="35" t="s">
        <v>32</v>
      </c>
      <c r="C6" s="10" t="s">
        <v>11</v>
      </c>
      <c r="D6" s="14" t="s">
        <v>19</v>
      </c>
      <c r="E6" s="12" t="s">
        <v>18</v>
      </c>
      <c r="F6" s="9">
        <v>19</v>
      </c>
      <c r="G6" s="30">
        <f t="shared" si="0"/>
        <v>38</v>
      </c>
      <c r="H6" s="23">
        <v>37.44</v>
      </c>
      <c r="I6" s="29">
        <f>ROUND(20*37.44/H6,1)</f>
        <v>20</v>
      </c>
      <c r="J6" s="23">
        <v>1.18</v>
      </c>
      <c r="K6" s="21">
        <f>ROUND(20*1.18/J6,1)</f>
        <v>20</v>
      </c>
      <c r="L6" s="18">
        <v>9.1999999999999993</v>
      </c>
      <c r="M6" s="22">
        <f t="shared" ref="M6:M11" si="2">L6/10*20</f>
        <v>18.399999999999999</v>
      </c>
      <c r="N6" s="30">
        <f t="shared" si="1"/>
        <v>96.4</v>
      </c>
      <c r="O6" s="6" t="s">
        <v>13</v>
      </c>
      <c r="P6" s="1"/>
      <c r="Q6" s="1"/>
    </row>
    <row r="7" spans="1:17" ht="38.25">
      <c r="A7" s="7">
        <v>3</v>
      </c>
      <c r="B7" s="35" t="s">
        <v>33</v>
      </c>
      <c r="C7" s="10" t="s">
        <v>11</v>
      </c>
      <c r="D7" s="13" t="s">
        <v>19</v>
      </c>
      <c r="E7" s="12" t="s">
        <v>18</v>
      </c>
      <c r="F7" s="9">
        <v>12</v>
      </c>
      <c r="G7" s="30">
        <f t="shared" si="0"/>
        <v>24</v>
      </c>
      <c r="H7" s="20">
        <v>39</v>
      </c>
      <c r="I7" s="29">
        <f>ROUND(20*39/H7,1)</f>
        <v>20</v>
      </c>
      <c r="J7" s="20">
        <v>1.1399999999999999</v>
      </c>
      <c r="K7" s="21">
        <f>ROUND(20*1.14/J7,1)</f>
        <v>20</v>
      </c>
      <c r="L7" s="17">
        <v>9.4</v>
      </c>
      <c r="M7" s="22">
        <f t="shared" si="2"/>
        <v>18.8</v>
      </c>
      <c r="N7" s="30">
        <f t="shared" si="1"/>
        <v>82.8</v>
      </c>
      <c r="O7" s="6" t="s">
        <v>13</v>
      </c>
      <c r="P7" s="1"/>
      <c r="Q7" s="1"/>
    </row>
    <row r="8" spans="1:17" ht="38.25">
      <c r="A8" s="7">
        <v>4</v>
      </c>
      <c r="B8" s="35" t="s">
        <v>34</v>
      </c>
      <c r="C8" s="10" t="s">
        <v>11</v>
      </c>
      <c r="D8" s="14" t="s">
        <v>20</v>
      </c>
      <c r="E8" s="12" t="s">
        <v>18</v>
      </c>
      <c r="F8" s="9">
        <v>9</v>
      </c>
      <c r="G8" s="30">
        <f t="shared" si="0"/>
        <v>18</v>
      </c>
      <c r="H8" s="20">
        <v>42.4</v>
      </c>
      <c r="I8" s="29">
        <f>ROUND(20*37.44/H8,1)</f>
        <v>17.7</v>
      </c>
      <c r="J8" s="20">
        <v>1.24</v>
      </c>
      <c r="K8" s="21">
        <f>ROUND(20*1.18/J8,1)</f>
        <v>19</v>
      </c>
      <c r="L8" s="17">
        <v>9.1</v>
      </c>
      <c r="M8" s="22">
        <f t="shared" si="2"/>
        <v>18.2</v>
      </c>
      <c r="N8" s="30">
        <f t="shared" si="1"/>
        <v>72.900000000000006</v>
      </c>
      <c r="O8" s="6"/>
      <c r="P8" s="1"/>
      <c r="Q8" s="1"/>
    </row>
    <row r="9" spans="1:17" ht="38.25">
      <c r="A9" s="7">
        <v>5</v>
      </c>
      <c r="B9" s="35" t="s">
        <v>35</v>
      </c>
      <c r="C9" s="10" t="s">
        <v>11</v>
      </c>
      <c r="D9" s="14" t="s">
        <v>20</v>
      </c>
      <c r="E9" s="12" t="s">
        <v>18</v>
      </c>
      <c r="F9" s="26">
        <v>11</v>
      </c>
      <c r="G9" s="30">
        <f t="shared" si="0"/>
        <v>22</v>
      </c>
      <c r="H9" s="33">
        <v>39.72</v>
      </c>
      <c r="I9" s="29">
        <f>ROUND(20*37.44/H9,1)</f>
        <v>18.899999999999999</v>
      </c>
      <c r="J9" s="33">
        <v>1.29</v>
      </c>
      <c r="K9" s="21">
        <f>ROUND(20*1.18/J9,1)</f>
        <v>18.3</v>
      </c>
      <c r="L9" s="32">
        <v>8.8000000000000007</v>
      </c>
      <c r="M9" s="22">
        <f t="shared" si="2"/>
        <v>17.600000000000001</v>
      </c>
      <c r="N9" s="30">
        <f t="shared" si="1"/>
        <v>76.800000000000011</v>
      </c>
      <c r="O9" s="6"/>
      <c r="P9" s="1"/>
      <c r="Q9" s="1"/>
    </row>
    <row r="10" spans="1:17" ht="38.25">
      <c r="A10" s="7">
        <v>6</v>
      </c>
      <c r="B10" s="35" t="s">
        <v>36</v>
      </c>
      <c r="C10" s="10" t="s">
        <v>11</v>
      </c>
      <c r="D10" s="14" t="s">
        <v>20</v>
      </c>
      <c r="E10" s="12" t="s">
        <v>18</v>
      </c>
      <c r="F10" s="9">
        <v>14</v>
      </c>
      <c r="G10" s="30">
        <f t="shared" si="0"/>
        <v>28</v>
      </c>
      <c r="H10" s="19">
        <v>39.89</v>
      </c>
      <c r="I10" s="29">
        <f>ROUND(20*37.44/H10,1)</f>
        <v>18.8</v>
      </c>
      <c r="J10" s="29">
        <v>1.31</v>
      </c>
      <c r="K10" s="21">
        <f>ROUND(20*1.18/J10,1)</f>
        <v>18</v>
      </c>
      <c r="L10" s="16">
        <v>8.5</v>
      </c>
      <c r="M10" s="22">
        <f t="shared" si="2"/>
        <v>17</v>
      </c>
      <c r="N10" s="30">
        <f t="shared" si="1"/>
        <v>81.8</v>
      </c>
      <c r="O10" s="11"/>
      <c r="P10" s="1"/>
      <c r="Q10" s="1"/>
    </row>
    <row r="11" spans="1:17" ht="38.25">
      <c r="A11" s="7">
        <v>7</v>
      </c>
      <c r="B11" s="35" t="s">
        <v>37</v>
      </c>
      <c r="C11" s="10" t="s">
        <v>11</v>
      </c>
      <c r="D11" s="15" t="s">
        <v>20</v>
      </c>
      <c r="E11" s="12" t="s">
        <v>18</v>
      </c>
      <c r="F11" s="9">
        <v>8</v>
      </c>
      <c r="G11" s="30">
        <f t="shared" si="0"/>
        <v>16</v>
      </c>
      <c r="H11" s="23">
        <v>41.57</v>
      </c>
      <c r="I11" s="29">
        <f>ROUND(20*37.44/H11,1)</f>
        <v>18</v>
      </c>
      <c r="J11" s="28">
        <v>1.4</v>
      </c>
      <c r="K11" s="21">
        <f>ROUND(20*1.18/J11,1)</f>
        <v>16.899999999999999</v>
      </c>
      <c r="L11" s="18">
        <v>8.8000000000000007</v>
      </c>
      <c r="M11" s="22">
        <f t="shared" si="2"/>
        <v>17.600000000000001</v>
      </c>
      <c r="N11" s="30">
        <f t="shared" si="1"/>
        <v>68.5</v>
      </c>
      <c r="O11" s="11"/>
      <c r="P11" s="1"/>
      <c r="Q11" s="1"/>
    </row>
    <row r="12" spans="1:17" ht="38.25">
      <c r="A12" s="7">
        <v>8</v>
      </c>
      <c r="B12" s="35" t="s">
        <v>38</v>
      </c>
      <c r="C12" s="10" t="s">
        <v>11</v>
      </c>
      <c r="D12" s="14" t="s">
        <v>23</v>
      </c>
      <c r="E12" s="12" t="s">
        <v>18</v>
      </c>
      <c r="F12" s="21">
        <v>20</v>
      </c>
      <c r="G12" s="30">
        <f t="shared" ref="G12:G22" si="3">F12/25*40</f>
        <v>32</v>
      </c>
      <c r="H12" s="31">
        <v>58</v>
      </c>
      <c r="I12" s="29">
        <f t="shared" ref="I12:I19" si="4">ROUND(20*57.2/H12,1)</f>
        <v>19.7</v>
      </c>
      <c r="J12" s="31">
        <v>2.4</v>
      </c>
      <c r="K12" s="21">
        <f t="shared" ref="K12:K19" si="5">ROUND(20*2.4/J12,1)</f>
        <v>20</v>
      </c>
      <c r="L12" s="22">
        <v>9.1</v>
      </c>
      <c r="M12" s="22">
        <f>L12/10*20</f>
        <v>18.2</v>
      </c>
      <c r="N12" s="30">
        <f t="shared" si="1"/>
        <v>89.9</v>
      </c>
      <c r="O12" s="34" t="s">
        <v>12</v>
      </c>
      <c r="P12" s="1"/>
      <c r="Q12" s="1"/>
    </row>
    <row r="13" spans="1:17" ht="38.25">
      <c r="A13" s="7">
        <v>9</v>
      </c>
      <c r="B13" s="35" t="s">
        <v>39</v>
      </c>
      <c r="C13" s="10" t="s">
        <v>11</v>
      </c>
      <c r="D13" s="14" t="s">
        <v>24</v>
      </c>
      <c r="E13" s="12" t="s">
        <v>18</v>
      </c>
      <c r="F13" s="9">
        <v>16</v>
      </c>
      <c r="G13" s="30">
        <f t="shared" si="3"/>
        <v>25.6</v>
      </c>
      <c r="H13" s="23">
        <v>57.2</v>
      </c>
      <c r="I13" s="29">
        <f t="shared" si="4"/>
        <v>20</v>
      </c>
      <c r="J13" s="23">
        <v>2.4500000000000002</v>
      </c>
      <c r="K13" s="21">
        <f t="shared" si="5"/>
        <v>19.600000000000001</v>
      </c>
      <c r="L13" s="18">
        <v>9.1999999999999993</v>
      </c>
      <c r="M13" s="22">
        <f t="shared" ref="M13:M22" si="6">L13/10*20</f>
        <v>18.399999999999999</v>
      </c>
      <c r="N13" s="30">
        <f t="shared" si="1"/>
        <v>83.6</v>
      </c>
      <c r="O13" s="34" t="s">
        <v>13</v>
      </c>
      <c r="P13" s="1"/>
      <c r="Q13" s="1"/>
    </row>
    <row r="14" spans="1:17" ht="38.25">
      <c r="A14" s="7">
        <v>10</v>
      </c>
      <c r="B14" s="35" t="s">
        <v>40</v>
      </c>
      <c r="C14" s="10" t="s">
        <v>11</v>
      </c>
      <c r="D14" s="13" t="s">
        <v>25</v>
      </c>
      <c r="E14" s="12" t="s">
        <v>18</v>
      </c>
      <c r="F14" s="9">
        <v>14</v>
      </c>
      <c r="G14" s="30">
        <f t="shared" si="3"/>
        <v>22.400000000000002</v>
      </c>
      <c r="H14" s="20">
        <v>57.33</v>
      </c>
      <c r="I14" s="29">
        <f t="shared" si="4"/>
        <v>20</v>
      </c>
      <c r="J14" s="20">
        <v>2.42</v>
      </c>
      <c r="K14" s="21">
        <f t="shared" si="5"/>
        <v>19.8</v>
      </c>
      <c r="L14" s="17">
        <v>9.5</v>
      </c>
      <c r="M14" s="22">
        <f t="shared" si="6"/>
        <v>19</v>
      </c>
      <c r="N14" s="30">
        <f t="shared" si="1"/>
        <v>81.2</v>
      </c>
      <c r="O14" s="34" t="s">
        <v>13</v>
      </c>
      <c r="P14" s="1"/>
      <c r="Q14" s="1"/>
    </row>
    <row r="15" spans="1:17" ht="38.25">
      <c r="A15" s="7">
        <v>11</v>
      </c>
      <c r="B15" s="35" t="s">
        <v>41</v>
      </c>
      <c r="C15" s="10" t="s">
        <v>11</v>
      </c>
      <c r="D15" s="14" t="s">
        <v>23</v>
      </c>
      <c r="E15" s="12" t="s">
        <v>18</v>
      </c>
      <c r="F15" s="9">
        <v>11</v>
      </c>
      <c r="G15" s="30">
        <f t="shared" si="3"/>
        <v>17.600000000000001</v>
      </c>
      <c r="H15" s="20">
        <v>59.01</v>
      </c>
      <c r="I15" s="29">
        <f t="shared" si="4"/>
        <v>19.399999999999999</v>
      </c>
      <c r="J15" s="20">
        <v>2.59</v>
      </c>
      <c r="K15" s="21">
        <f t="shared" si="5"/>
        <v>18.5</v>
      </c>
      <c r="L15" s="17">
        <v>9</v>
      </c>
      <c r="M15" s="22">
        <f t="shared" si="6"/>
        <v>18</v>
      </c>
      <c r="N15" s="30">
        <f t="shared" si="1"/>
        <v>73.5</v>
      </c>
      <c r="O15" s="34" t="s">
        <v>13</v>
      </c>
      <c r="P15" s="1"/>
      <c r="Q15" s="1"/>
    </row>
    <row r="16" spans="1:17" ht="38.25">
      <c r="A16" s="7">
        <v>12</v>
      </c>
      <c r="B16" s="35" t="s">
        <v>42</v>
      </c>
      <c r="C16" s="10" t="s">
        <v>11</v>
      </c>
      <c r="D16" s="14" t="s">
        <v>25</v>
      </c>
      <c r="E16" s="12" t="s">
        <v>18</v>
      </c>
      <c r="F16" s="26">
        <v>9</v>
      </c>
      <c r="G16" s="30">
        <f t="shared" si="3"/>
        <v>14.399999999999999</v>
      </c>
      <c r="H16" s="33">
        <v>59.57</v>
      </c>
      <c r="I16" s="29">
        <f t="shared" si="4"/>
        <v>19.2</v>
      </c>
      <c r="J16" s="33">
        <v>2.56</v>
      </c>
      <c r="K16" s="21">
        <f t="shared" si="5"/>
        <v>18.8</v>
      </c>
      <c r="L16" s="32">
        <v>8.8000000000000007</v>
      </c>
      <c r="M16" s="22">
        <f t="shared" si="6"/>
        <v>17.600000000000001</v>
      </c>
      <c r="N16" s="30">
        <f t="shared" si="1"/>
        <v>70</v>
      </c>
      <c r="O16" s="34"/>
      <c r="P16" s="1"/>
      <c r="Q16" s="1"/>
    </row>
    <row r="17" spans="1:17" ht="38.25">
      <c r="A17" s="7">
        <v>13</v>
      </c>
      <c r="B17" s="35" t="s">
        <v>43</v>
      </c>
      <c r="C17" s="10" t="s">
        <v>11</v>
      </c>
      <c r="D17" s="14" t="s">
        <v>25</v>
      </c>
      <c r="E17" s="12" t="s">
        <v>18</v>
      </c>
      <c r="F17" s="9">
        <v>11</v>
      </c>
      <c r="G17" s="30">
        <f t="shared" si="3"/>
        <v>17.600000000000001</v>
      </c>
      <c r="H17" s="19">
        <v>58.6</v>
      </c>
      <c r="I17" s="29">
        <f t="shared" si="4"/>
        <v>19.5</v>
      </c>
      <c r="J17" s="29">
        <v>2.57</v>
      </c>
      <c r="K17" s="21">
        <f t="shared" si="5"/>
        <v>18.7</v>
      </c>
      <c r="L17" s="16">
        <v>8.3000000000000007</v>
      </c>
      <c r="M17" s="22">
        <f t="shared" si="6"/>
        <v>16.600000000000001</v>
      </c>
      <c r="N17" s="30">
        <f t="shared" si="1"/>
        <v>72.400000000000006</v>
      </c>
      <c r="O17" s="11"/>
      <c r="P17" s="1"/>
      <c r="Q17" s="1"/>
    </row>
    <row r="18" spans="1:17" ht="38.25">
      <c r="A18" s="7">
        <v>14</v>
      </c>
      <c r="B18" s="35" t="s">
        <v>44</v>
      </c>
      <c r="C18" s="10" t="s">
        <v>11</v>
      </c>
      <c r="D18" s="15" t="s">
        <v>26</v>
      </c>
      <c r="E18" s="12" t="s">
        <v>18</v>
      </c>
      <c r="F18" s="9">
        <v>8</v>
      </c>
      <c r="G18" s="30">
        <f t="shared" si="3"/>
        <v>12.8</v>
      </c>
      <c r="H18" s="23">
        <v>57.39</v>
      </c>
      <c r="I18" s="29">
        <f t="shared" si="4"/>
        <v>19.899999999999999</v>
      </c>
      <c r="J18" s="28">
        <v>2.5299999999999998</v>
      </c>
      <c r="K18" s="21">
        <f t="shared" si="5"/>
        <v>19</v>
      </c>
      <c r="L18" s="18">
        <v>9.1999999999999993</v>
      </c>
      <c r="M18" s="22">
        <f t="shared" si="6"/>
        <v>18.399999999999999</v>
      </c>
      <c r="N18" s="30">
        <f t="shared" si="1"/>
        <v>70.099999999999994</v>
      </c>
      <c r="O18" s="11"/>
      <c r="P18" s="1"/>
      <c r="Q18" s="1"/>
    </row>
    <row r="19" spans="1:17" ht="38.25">
      <c r="A19" s="7">
        <v>15</v>
      </c>
      <c r="B19" s="35" t="s">
        <v>45</v>
      </c>
      <c r="C19" s="10" t="s">
        <v>11</v>
      </c>
      <c r="D19" s="14" t="s">
        <v>26</v>
      </c>
      <c r="E19" s="12" t="s">
        <v>18</v>
      </c>
      <c r="F19" s="9">
        <v>9</v>
      </c>
      <c r="G19" s="30">
        <f t="shared" si="3"/>
        <v>14.399999999999999</v>
      </c>
      <c r="H19" s="19">
        <v>59.7</v>
      </c>
      <c r="I19" s="29">
        <f t="shared" si="4"/>
        <v>19.2</v>
      </c>
      <c r="J19" s="19">
        <v>2.4700000000000002</v>
      </c>
      <c r="K19" s="21">
        <f t="shared" si="5"/>
        <v>19.399999999999999</v>
      </c>
      <c r="L19" s="16">
        <v>8.3000000000000007</v>
      </c>
      <c r="M19" s="22">
        <f t="shared" si="6"/>
        <v>16.600000000000001</v>
      </c>
      <c r="N19" s="30">
        <f t="shared" si="1"/>
        <v>69.599999999999994</v>
      </c>
      <c r="O19" s="34"/>
      <c r="P19" s="1"/>
      <c r="Q19" s="1"/>
    </row>
    <row r="20" spans="1:17" ht="38.25">
      <c r="A20" s="7">
        <v>16</v>
      </c>
      <c r="B20" s="35" t="s">
        <v>46</v>
      </c>
      <c r="C20" s="10" t="s">
        <v>11</v>
      </c>
      <c r="D20" s="8" t="s">
        <v>25</v>
      </c>
      <c r="E20" s="12" t="s">
        <v>18</v>
      </c>
      <c r="F20" s="9">
        <v>12</v>
      </c>
      <c r="G20" s="30">
        <f t="shared" si="3"/>
        <v>19.2</v>
      </c>
      <c r="H20" s="19">
        <v>56.24</v>
      </c>
      <c r="I20" s="29">
        <f>ROUND(20*53.16/H20,1)</f>
        <v>18.899999999999999</v>
      </c>
      <c r="J20" s="29">
        <v>2.4500000000000002</v>
      </c>
      <c r="K20" s="21">
        <f>ROUND(20*2.39/J20,1)</f>
        <v>19.5</v>
      </c>
      <c r="L20" s="16">
        <v>7.6</v>
      </c>
      <c r="M20" s="22">
        <f t="shared" si="6"/>
        <v>15.2</v>
      </c>
      <c r="N20" s="30">
        <f t="shared" si="1"/>
        <v>72.8</v>
      </c>
      <c r="O20" s="34" t="s">
        <v>13</v>
      </c>
      <c r="P20" s="1"/>
      <c r="Q20" s="1"/>
    </row>
    <row r="21" spans="1:17" ht="38.25">
      <c r="A21" s="7">
        <v>17</v>
      </c>
      <c r="B21" s="35" t="s">
        <v>47</v>
      </c>
      <c r="C21" s="10" t="s">
        <v>11</v>
      </c>
      <c r="D21" s="41" t="s">
        <v>23</v>
      </c>
      <c r="E21" s="12" t="s">
        <v>18</v>
      </c>
      <c r="F21" s="9">
        <v>13</v>
      </c>
      <c r="G21" s="30">
        <f t="shared" si="3"/>
        <v>20.8</v>
      </c>
      <c r="H21" s="19">
        <v>53.16</v>
      </c>
      <c r="I21" s="29">
        <f>ROUND(20*53.16/H21,1)</f>
        <v>20</v>
      </c>
      <c r="J21" s="29">
        <v>2.41</v>
      </c>
      <c r="K21" s="21">
        <f>ROUND(20*2.39/J21,1)</f>
        <v>19.8</v>
      </c>
      <c r="L21" s="16">
        <v>8.1</v>
      </c>
      <c r="M21" s="22">
        <f t="shared" si="6"/>
        <v>16.2</v>
      </c>
      <c r="N21" s="30">
        <f t="shared" si="1"/>
        <v>76.8</v>
      </c>
      <c r="O21" s="34" t="s">
        <v>12</v>
      </c>
      <c r="P21" s="1"/>
      <c r="Q21" s="1"/>
    </row>
    <row r="22" spans="1:17" ht="38.25">
      <c r="A22" s="7">
        <v>18</v>
      </c>
      <c r="B22" s="35" t="s">
        <v>48</v>
      </c>
      <c r="C22" s="10" t="s">
        <v>11</v>
      </c>
      <c r="D22" s="42" t="s">
        <v>25</v>
      </c>
      <c r="E22" s="12" t="s">
        <v>18</v>
      </c>
      <c r="F22" s="9">
        <v>10</v>
      </c>
      <c r="G22" s="30">
        <f t="shared" si="3"/>
        <v>16</v>
      </c>
      <c r="H22" s="19">
        <v>59.31</v>
      </c>
      <c r="I22" s="29">
        <f>ROUND(20*53.16/H22,1)</f>
        <v>17.899999999999999</v>
      </c>
      <c r="J22" s="29">
        <v>2.39</v>
      </c>
      <c r="K22" s="21">
        <f>ROUND(20*2.39/J22,1)</f>
        <v>20</v>
      </c>
      <c r="L22" s="16">
        <v>7.1</v>
      </c>
      <c r="M22" s="22">
        <f t="shared" si="6"/>
        <v>14.2</v>
      </c>
      <c r="N22" s="30">
        <f t="shared" si="1"/>
        <v>68.099999999999994</v>
      </c>
      <c r="O22" s="34"/>
      <c r="P22" s="1"/>
      <c r="Q22" s="1"/>
    </row>
    <row r="23" spans="1:17" ht="38.25">
      <c r="A23" s="7">
        <v>19</v>
      </c>
      <c r="B23" s="35" t="s">
        <v>49</v>
      </c>
      <c r="C23" s="10" t="s">
        <v>11</v>
      </c>
      <c r="D23" s="14" t="s">
        <v>27</v>
      </c>
      <c r="E23" s="12" t="s">
        <v>18</v>
      </c>
      <c r="F23" s="21">
        <v>21</v>
      </c>
      <c r="G23" s="30">
        <f>F23/29*40</f>
        <v>28.96551724137931</v>
      </c>
      <c r="H23" s="31">
        <v>35.54</v>
      </c>
      <c r="I23" s="29">
        <f>ROUND(20*35.54/H23,1)</f>
        <v>20</v>
      </c>
      <c r="J23" s="31">
        <v>2.21</v>
      </c>
      <c r="K23" s="21">
        <f>ROUND(20*2.12/J23,1)</f>
        <v>19.2</v>
      </c>
      <c r="L23" s="22">
        <v>9.6999999999999993</v>
      </c>
      <c r="M23" s="22">
        <f>L23/10*20</f>
        <v>19.399999999999999</v>
      </c>
      <c r="N23" s="30">
        <f t="shared" si="1"/>
        <v>87.565517241379297</v>
      </c>
      <c r="O23" s="34" t="s">
        <v>12</v>
      </c>
      <c r="P23" s="1"/>
      <c r="Q23" s="1"/>
    </row>
    <row r="24" spans="1:17" ht="38.25">
      <c r="A24" s="7">
        <v>20</v>
      </c>
      <c r="B24" s="35" t="s">
        <v>50</v>
      </c>
      <c r="C24" s="10" t="s">
        <v>11</v>
      </c>
      <c r="D24" s="14" t="s">
        <v>27</v>
      </c>
      <c r="E24" s="12" t="s">
        <v>18</v>
      </c>
      <c r="F24" s="9">
        <v>16</v>
      </c>
      <c r="G24" s="30">
        <f t="shared" ref="G24:G29" si="7">F24/29*40</f>
        <v>22.068965517241381</v>
      </c>
      <c r="H24" s="23">
        <v>40.17</v>
      </c>
      <c r="I24" s="29">
        <f>ROUND(20*35.54/H24,1)</f>
        <v>17.7</v>
      </c>
      <c r="J24" s="23">
        <v>2.1</v>
      </c>
      <c r="K24" s="21">
        <f t="shared" ref="K24:K27" si="8">ROUND(20*2.12/J24,1)</f>
        <v>20.2</v>
      </c>
      <c r="L24" s="18">
        <v>8.3000000000000007</v>
      </c>
      <c r="M24" s="22">
        <f t="shared" ref="M24:M29" si="9">L24/10*20</f>
        <v>16.600000000000001</v>
      </c>
      <c r="N24" s="30">
        <f t="shared" si="1"/>
        <v>76.568965517241395</v>
      </c>
      <c r="O24" s="34" t="s">
        <v>13</v>
      </c>
      <c r="P24" s="1"/>
      <c r="Q24" s="1"/>
    </row>
    <row r="25" spans="1:17" ht="38.25">
      <c r="A25" s="7">
        <v>21</v>
      </c>
      <c r="B25" s="35" t="s">
        <v>51</v>
      </c>
      <c r="C25" s="10" t="s">
        <v>11</v>
      </c>
      <c r="D25" s="13" t="s">
        <v>28</v>
      </c>
      <c r="E25" s="43" t="s">
        <v>18</v>
      </c>
      <c r="F25" s="9">
        <v>13</v>
      </c>
      <c r="G25" s="30">
        <f t="shared" si="7"/>
        <v>17.931034482758619</v>
      </c>
      <c r="H25" s="20">
        <v>44.3</v>
      </c>
      <c r="I25" s="29">
        <f>ROUND(20*35.54/H25,1)</f>
        <v>16</v>
      </c>
      <c r="J25" s="20">
        <v>2.3199999999999998</v>
      </c>
      <c r="K25" s="21">
        <f t="shared" si="8"/>
        <v>18.3</v>
      </c>
      <c r="L25" s="17">
        <v>9.6</v>
      </c>
      <c r="M25" s="22">
        <f t="shared" si="9"/>
        <v>19.2</v>
      </c>
      <c r="N25" s="30">
        <f t="shared" si="1"/>
        <v>71.431034482758619</v>
      </c>
      <c r="O25" s="34" t="s">
        <v>13</v>
      </c>
      <c r="P25" s="1"/>
      <c r="Q25" s="1"/>
    </row>
    <row r="26" spans="1:17" ht="38.25">
      <c r="A26" s="7">
        <v>22</v>
      </c>
      <c r="B26" s="35" t="s">
        <v>52</v>
      </c>
      <c r="C26" s="10" t="s">
        <v>11</v>
      </c>
      <c r="D26" s="14" t="s">
        <v>29</v>
      </c>
      <c r="E26" s="12" t="s">
        <v>18</v>
      </c>
      <c r="F26" s="9">
        <v>16</v>
      </c>
      <c r="G26" s="30">
        <f t="shared" si="7"/>
        <v>22.068965517241381</v>
      </c>
      <c r="H26" s="20">
        <v>47.03</v>
      </c>
      <c r="I26" s="29">
        <f>ROUND(20*35.54/H26,1)</f>
        <v>15.1</v>
      </c>
      <c r="J26" s="20">
        <v>2.4900000000000002</v>
      </c>
      <c r="K26" s="21">
        <f t="shared" si="8"/>
        <v>17</v>
      </c>
      <c r="L26" s="17">
        <v>7.8</v>
      </c>
      <c r="M26" s="22">
        <f t="shared" si="9"/>
        <v>15.600000000000001</v>
      </c>
      <c r="N26" s="30">
        <f t="shared" si="1"/>
        <v>69.768965517241384</v>
      </c>
      <c r="O26" s="34"/>
      <c r="P26" s="1"/>
      <c r="Q26" s="1"/>
    </row>
    <row r="27" spans="1:17" ht="38.25">
      <c r="A27" s="7">
        <v>23</v>
      </c>
      <c r="B27" s="35" t="s">
        <v>53</v>
      </c>
      <c r="C27" s="10" t="s">
        <v>11</v>
      </c>
      <c r="D27" s="14" t="s">
        <v>27</v>
      </c>
      <c r="E27" s="12" t="s">
        <v>18</v>
      </c>
      <c r="F27" s="26">
        <v>11</v>
      </c>
      <c r="G27" s="30">
        <f t="shared" si="7"/>
        <v>15.172413793103448</v>
      </c>
      <c r="H27" s="33">
        <v>39.72</v>
      </c>
      <c r="I27" s="29">
        <f>ROUND(20*35.54/H27,1)</f>
        <v>17.899999999999999</v>
      </c>
      <c r="J27" s="33">
        <v>2.4</v>
      </c>
      <c r="K27" s="21">
        <f t="shared" si="8"/>
        <v>17.7</v>
      </c>
      <c r="L27" s="32">
        <v>8.8000000000000007</v>
      </c>
      <c r="M27" s="22">
        <f t="shared" si="9"/>
        <v>17.600000000000001</v>
      </c>
      <c r="N27" s="30">
        <f t="shared" si="1"/>
        <v>68.372413793103448</v>
      </c>
      <c r="O27" s="34"/>
      <c r="P27" s="1"/>
      <c r="Q27" s="1"/>
    </row>
    <row r="28" spans="1:17" ht="38.25">
      <c r="A28" s="7">
        <v>24</v>
      </c>
      <c r="B28" s="35" t="s">
        <v>54</v>
      </c>
      <c r="C28" s="10" t="s">
        <v>11</v>
      </c>
      <c r="D28" s="14" t="s">
        <v>30</v>
      </c>
      <c r="E28" s="43" t="s">
        <v>18</v>
      </c>
      <c r="F28" s="9">
        <v>16</v>
      </c>
      <c r="G28" s="30">
        <f t="shared" si="7"/>
        <v>22.068965517241381</v>
      </c>
      <c r="H28" s="19">
        <v>43.15</v>
      </c>
      <c r="I28" s="29">
        <f>ROUND(20*33.51/H28,1)</f>
        <v>15.5</v>
      </c>
      <c r="J28" s="29">
        <v>2.0699999999999998</v>
      </c>
      <c r="K28" s="21">
        <f>ROUND(20*2.01/J28,1)</f>
        <v>19.399999999999999</v>
      </c>
      <c r="L28" s="16">
        <v>8.1</v>
      </c>
      <c r="M28" s="22">
        <f t="shared" si="9"/>
        <v>16.2</v>
      </c>
      <c r="N28" s="30">
        <f t="shared" si="1"/>
        <v>73.168965517241375</v>
      </c>
      <c r="O28" s="11" t="s">
        <v>13</v>
      </c>
      <c r="P28" s="1"/>
      <c r="Q28" s="1"/>
    </row>
    <row r="29" spans="1:17" ht="38.25">
      <c r="A29" s="7">
        <v>25</v>
      </c>
      <c r="B29" s="35" t="s">
        <v>55</v>
      </c>
      <c r="C29" s="10" t="s">
        <v>11</v>
      </c>
      <c r="D29" s="15" t="s">
        <v>30</v>
      </c>
      <c r="E29" s="43" t="s">
        <v>18</v>
      </c>
      <c r="F29" s="9">
        <v>19</v>
      </c>
      <c r="G29" s="30">
        <f t="shared" si="7"/>
        <v>26.206896551724135</v>
      </c>
      <c r="H29" s="23">
        <v>33.51</v>
      </c>
      <c r="I29" s="29">
        <f>ROUND(20*33.51/H29,1)</f>
        <v>20</v>
      </c>
      <c r="J29" s="28">
        <v>2.0099999999999998</v>
      </c>
      <c r="K29" s="21">
        <f>ROUND(20*2.01/J29,1)</f>
        <v>20</v>
      </c>
      <c r="L29" s="18">
        <v>8.4</v>
      </c>
      <c r="M29" s="22">
        <f t="shared" si="9"/>
        <v>16.8</v>
      </c>
      <c r="N29" s="30">
        <f t="shared" si="1"/>
        <v>83.006896551724125</v>
      </c>
      <c r="O29" s="11" t="s">
        <v>12</v>
      </c>
      <c r="P29" s="1"/>
      <c r="Q29" s="1"/>
    </row>
  </sheetData>
  <autoFilter ref="A3:O11">
    <filterColumn colId="5" showButton="0"/>
    <filterColumn colId="7" showButton="0"/>
    <filterColumn colId="9" showButton="0"/>
    <filterColumn colId="11" showButton="0"/>
    <sortState ref="A6:P15">
      <sortCondition descending="1" ref="N3:N15"/>
    </sortState>
  </autoFilter>
  <mergeCells count="8">
    <mergeCell ref="O3:O4"/>
    <mergeCell ref="A3:A4"/>
    <mergeCell ref="B3:B4"/>
    <mergeCell ref="F3:G3"/>
    <mergeCell ref="H3:I3"/>
    <mergeCell ref="J3:K3"/>
    <mergeCell ref="L3:M3"/>
    <mergeCell ref="N3:N4"/>
  </mergeCells>
  <phoneticPr fontId="29" type="noConversion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teach</cp:lastModifiedBy>
  <cp:lastPrinted>2016-10-01T13:07:46Z</cp:lastPrinted>
  <dcterms:created xsi:type="dcterms:W3CDTF">2016-10-01T10:23:11Z</dcterms:created>
  <dcterms:modified xsi:type="dcterms:W3CDTF">2020-11-02T06:01:16Z</dcterms:modified>
</cp:coreProperties>
</file>